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7555" windowHeight="11790" activeTab="0"/>
  </bookViews>
  <sheets>
    <sheet name="сравнение I полугодие" sheetId="1" r:id="rId1"/>
  </sheets>
  <definedNames>
    <definedName name="_xlnm.Print_Titles" localSheetId="0">'сравнение I полугодие'!$4:$5</definedName>
    <definedName name="_xlnm.Print_Area" localSheetId="0">'сравнение I полугодие'!$A$1:$I$79</definedName>
  </definedNames>
  <calcPr fullCalcOnLoad="1"/>
</workbook>
</file>

<file path=xl/sharedStrings.xml><?xml version="1.0" encoding="utf-8"?>
<sst xmlns="http://schemas.openxmlformats.org/spreadsheetml/2006/main" count="232" uniqueCount="100">
  <si>
    <t>(в рублях)</t>
  </si>
  <si>
    <t>Р</t>
  </si>
  <si>
    <t>П</t>
  </si>
  <si>
    <t xml:space="preserve">Наименование </t>
  </si>
  <si>
    <t>Исполнено за I полугодие
2015 года</t>
  </si>
  <si>
    <t>Исполнено за I полугодие 
2016 года</t>
  </si>
  <si>
    <t>Темп роста, %</t>
  </si>
  <si>
    <t>Сумма</t>
  </si>
  <si>
    <t>Удельный вес, %</t>
  </si>
  <si>
    <t>ВСЕГО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</si>
  <si>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</si>
  <si>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</si>
  <si>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</si>
  <si>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</si>
  <si>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</si>
  <si>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</si>
  <si>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</si>
  <si>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</si>
  <si>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</si>
  <si>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</si>
  <si>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</si>
  <si>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</si>
  <si>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</si>
  <si>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07</t>
  </si>
  <si>
    <t>Обеспечение проведения выборов и референдумов</t>
  </si>
  <si>
    <t>10</t>
  </si>
  <si>
    <t>Фундаментальные исследования</t>
  </si>
  <si>
    <t>12</t>
  </si>
  <si>
    <t>Прикладные научные исследования в области общегосударственных вопросов</t>
  </si>
  <si>
    <t>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</si>
  <si>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</si>
  <si>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</si>
  <si>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</si>
  <si>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</si>
  <si>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</si>
  <si>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</si>
  <si>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</si>
  <si>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</si>
  <si>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</si>
  <si>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</si>
  <si>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</si>
  <si>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</si>
  <si>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</si>
  <si>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</si>
  <si>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</si>
  <si>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</si>
  <si>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08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</si>
  <si>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</si>
  <si>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</si>
  <si>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</si>
  <si>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</si>
  <si>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</si>
  <si>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</si>
  <si>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</si>
  <si>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</si>
  <si>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</si>
  <si>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</si>
  <si>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</si>
  <si>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</si>
  <si>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 xml:space="preserve">Другие вопросы в области охраны окружающей среды 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</si>
  <si>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</si>
  <si>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</si>
  <si>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</si>
  <si>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</si>
  <si>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</si>
  <si>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</si>
  <si>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</si>
  <si>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</si>
  <si>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</si>
  <si>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</si>
  <si>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</si>
  <si>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</si>
  <si>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</si>
  <si>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</si>
  <si>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</si>
  <si>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</si>
  <si>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</si>
  <si>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</si>
  <si>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</si>
  <si>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</si>
  <si>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</si>
  <si>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</si>
  <si>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</si>
  <si>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</si>
  <si>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</si>
  <si>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</si>
  <si>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</si>
  <si>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</si>
  <si>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</si>
  <si>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</si>
  <si>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</si>
  <si>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</si>
  <si>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</si>
  <si>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</si>
  <si>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внутреннего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</si>
  <si>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</si>
  <si>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</si>
  <si>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</si>
  <si>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Отклонение 2016 года от 2015 года</t>
  </si>
  <si>
    <t>АНАЛИТИЧЕСКИЕ ДАННЫЕ ПО РАСХОДАМ ОБЛАСТНОГО БЮДЖЕТА ПО РАЗДЕЛАМ И ПОДРАЗДЕЛАМ ФУНКЦИОНАЛЬНОЙ КЛАССИФИКАЦИИ РАСХОДОВ БЮДЖЕТОВ РОССИЙСКОЙ ФЕДЕРАЦИИ ЗА I ПОЛУГОДИЕ 2016 ГОДА В СРАВНЕНИИ С СООТВЕТСТВУЮЩИМ ПЕРИОДОМ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</si>
</sst>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2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2"/>
      <color indexed="24"/>
      <name val="Times New Roman Cyr"/>
      <family val="1"/>
    </font>
    <font>
      <b/>
      <sz val="11"/>
      <name val="Times New Roman"/>
      <family val="1"/>
    </font>
    <font>
      <b/>
      <sz val="14"/>
      <name val="Times New Roman Cyr"/>
      <family val="0"/>
    </font>
    <font>
      <b/>
      <sz val="9"/>
      <name val="Times New Roman Cyr"/>
      <family val="0"/>
    </font>
    <font>
      <b/>
      <sz val="13"/>
      <name val="Times New Roman Cyr"/>
      <family val="0"/>
    </font>
    <font>
      <b/>
      <sz val="12"/>
      <color indexed="32"/>
      <name val="Arial Cyr"/>
      <family val="2"/>
    </font>
    <font>
      <b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sz val="12"/>
      <color indexed="32"/>
      <name val="Arial Cyr"/>
      <family val="2"/>
    </font>
    <font>
      <i/>
      <sz val="11"/>
      <color indexed="32"/>
      <name val="Arial Cyr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medium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top" wrapText="1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64" fontId="11" fillId="0" borderId="6">
      <alignment wrapText="1"/>
      <protection/>
    </xf>
    <xf numFmtId="164" fontId="15" fillId="0" borderId="7" applyBorder="0">
      <alignment wrapText="1"/>
      <protection/>
    </xf>
    <xf numFmtId="164" fontId="16" fillId="0" borderId="7" applyBorder="0">
      <alignment wrapText="1"/>
      <protection/>
    </xf>
    <xf numFmtId="0" fontId="42" fillId="0" borderId="8" applyNumberFormat="0" applyFill="0" applyAlignment="0" applyProtection="0"/>
    <xf numFmtId="0" fontId="43" fillId="28" borderId="9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top" wrapText="1"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10" applyNumberFormat="0" applyFont="0" applyAlignment="0" applyProtection="0"/>
    <xf numFmtId="9" fontId="34" fillId="0" borderId="0" applyFont="0" applyFill="0" applyBorder="0" applyAlignment="0" applyProtection="0"/>
    <xf numFmtId="0" fontId="48" fillId="0" borderId="11" applyNumberFormat="0" applyFill="0" applyAlignment="0" applyProtection="0"/>
    <xf numFmtId="1" fontId="6" fillId="0" borderId="0">
      <alignment/>
      <protection/>
    </xf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 vertical="top" wrapText="1"/>
    </xf>
    <xf numFmtId="0" fontId="3" fillId="0" borderId="0" xfId="55" applyFont="1" applyFill="1">
      <alignment/>
      <protection/>
    </xf>
    <xf numFmtId="49" fontId="3" fillId="0" borderId="0" xfId="55" applyNumberFormat="1" applyFont="1" applyFill="1">
      <alignment/>
      <protection/>
    </xf>
    <xf numFmtId="0" fontId="2" fillId="0" borderId="0" xfId="55" applyAlignment="1">
      <alignment wrapText="1"/>
      <protection/>
    </xf>
    <xf numFmtId="0" fontId="5" fillId="0" borderId="0" xfId="55" applyFont="1" applyFill="1" applyBorder="1" applyAlignment="1">
      <alignment vertical="center" wrapText="1"/>
      <protection/>
    </xf>
    <xf numFmtId="49" fontId="7" fillId="0" borderId="12" xfId="62" applyNumberFormat="1" applyFont="1" applyFill="1" applyBorder="1" applyAlignment="1">
      <alignment horizontal="center" vertical="center" wrapText="1"/>
      <protection/>
    </xf>
    <xf numFmtId="0" fontId="7" fillId="0" borderId="12" xfId="55" applyFont="1" applyFill="1" applyBorder="1" applyAlignment="1">
      <alignment horizontal="center" vertical="center" wrapText="1"/>
      <protection/>
    </xf>
    <xf numFmtId="0" fontId="3" fillId="0" borderId="0" xfId="55" applyFont="1" applyFill="1">
      <alignment/>
      <protection/>
    </xf>
    <xf numFmtId="49" fontId="8" fillId="0" borderId="12" xfId="62" applyNumberFormat="1" applyFont="1" applyFill="1" applyBorder="1" applyAlignment="1">
      <alignment horizontal="center" vertical="center" wrapText="1"/>
      <protection/>
    </xf>
    <xf numFmtId="49" fontId="9" fillId="0" borderId="12" xfId="62" applyNumberFormat="1" applyFont="1" applyFill="1" applyBorder="1" applyAlignment="1">
      <alignment horizontal="center" vertical="center" wrapText="1"/>
      <protection/>
    </xf>
    <xf numFmtId="49" fontId="8" fillId="0" borderId="12" xfId="62" applyNumberFormat="1" applyFont="1" applyFill="1" applyBorder="1" applyAlignment="1">
      <alignment horizontal="right" vertical="center" wrapText="1"/>
      <protection/>
    </xf>
    <xf numFmtId="4" fontId="10" fillId="0" borderId="12" xfId="62" applyNumberFormat="1" applyFont="1" applyFill="1" applyBorder="1" applyAlignment="1" applyProtection="1">
      <alignment horizontal="right" vertical="center" wrapText="1"/>
      <protection/>
    </xf>
    <xf numFmtId="4" fontId="10" fillId="0" borderId="12" xfId="62" applyNumberFormat="1" applyFont="1" applyFill="1" applyBorder="1" applyAlignment="1">
      <alignment horizontal="right" vertical="top" wrapText="1"/>
      <protection/>
    </xf>
    <xf numFmtId="4" fontId="10" fillId="0" borderId="12" xfId="55" applyNumberFormat="1" applyFont="1" applyFill="1" applyBorder="1">
      <alignment/>
      <protection/>
    </xf>
    <xf numFmtId="4" fontId="10" fillId="0" borderId="12" xfId="55" applyNumberFormat="1" applyFont="1" applyFill="1" applyBorder="1" applyAlignment="1">
      <alignment vertical="top"/>
      <protection/>
    </xf>
    <xf numFmtId="0" fontId="4" fillId="0" borderId="0" xfId="55" applyFont="1" applyFill="1">
      <alignment/>
      <protection/>
    </xf>
    <xf numFmtId="164" fontId="12" fillId="0" borderId="12" xfId="48" applyNumberFormat="1" applyFont="1" applyFill="1" applyBorder="1" applyAlignment="1" quotePrefix="1">
      <alignment vertical="top" wrapText="1"/>
      <protection/>
    </xf>
    <xf numFmtId="49" fontId="12" fillId="0" borderId="12" xfId="48" applyNumberFormat="1" applyFont="1" applyFill="1" applyBorder="1" applyAlignment="1">
      <alignment vertical="top" wrapText="1"/>
      <protection/>
    </xf>
    <xf numFmtId="164" fontId="12" fillId="0" borderId="12" xfId="48" applyNumberFormat="1" applyFont="1" applyFill="1" applyBorder="1" applyAlignment="1">
      <alignment vertical="top" wrapText="1"/>
      <protection/>
    </xf>
    <xf numFmtId="4" fontId="12" fillId="0" borderId="12" xfId="48" applyNumberFormat="1" applyFont="1" applyFill="1" applyBorder="1" applyAlignment="1">
      <alignment vertical="top" wrapText="1"/>
      <protection/>
    </xf>
    <xf numFmtId="4" fontId="12" fillId="0" borderId="12" xfId="62" applyNumberFormat="1" applyFont="1" applyFill="1" applyBorder="1" applyAlignment="1">
      <alignment horizontal="right" vertical="top" wrapText="1"/>
      <protection/>
    </xf>
    <xf numFmtId="4" fontId="4" fillId="0" borderId="12" xfId="55" applyNumberFormat="1" applyFont="1" applyFill="1" applyBorder="1" applyAlignment="1">
      <alignment vertical="top"/>
      <protection/>
    </xf>
    <xf numFmtId="4" fontId="12" fillId="0" borderId="12" xfId="55" applyNumberFormat="1" applyFont="1" applyFill="1" applyBorder="1" applyAlignment="1">
      <alignment vertical="top"/>
      <protection/>
    </xf>
    <xf numFmtId="49" fontId="5" fillId="0" borderId="12" xfId="48" applyNumberFormat="1" applyFont="1" applyFill="1" applyBorder="1" applyAlignment="1">
      <alignment vertical="top" wrapText="1"/>
      <protection/>
    </xf>
    <xf numFmtId="164" fontId="13" fillId="0" borderId="12" xfId="48" applyNumberFormat="1" applyFont="1" applyFill="1" applyBorder="1" applyAlignment="1">
      <alignment vertical="top" wrapText="1"/>
      <protection/>
    </xf>
    <xf numFmtId="4" fontId="13" fillId="0" borderId="12" xfId="48" applyNumberFormat="1" applyFont="1" applyFill="1" applyBorder="1" applyAlignment="1">
      <alignment vertical="top" wrapText="1"/>
      <protection/>
    </xf>
    <xf numFmtId="4" fontId="13" fillId="0" borderId="12" xfId="62" applyNumberFormat="1" applyFont="1" applyFill="1" applyBorder="1" applyAlignment="1">
      <alignment horizontal="right" vertical="top" wrapText="1"/>
      <protection/>
    </xf>
    <xf numFmtId="4" fontId="3" fillId="0" borderId="12" xfId="55" applyNumberFormat="1" applyFont="1" applyFill="1" applyBorder="1" applyAlignment="1">
      <alignment vertical="top"/>
      <protection/>
    </xf>
    <xf numFmtId="4" fontId="13" fillId="0" borderId="12" xfId="55" applyNumberFormat="1" applyFont="1" applyFill="1" applyBorder="1" applyAlignment="1">
      <alignment vertical="top"/>
      <protection/>
    </xf>
    <xf numFmtId="164" fontId="5" fillId="0" borderId="12" xfId="48" applyNumberFormat="1" applyFont="1" applyFill="1" applyBorder="1" applyAlignment="1" quotePrefix="1">
      <alignment vertical="top" wrapText="1"/>
      <protection/>
    </xf>
    <xf numFmtId="4" fontId="13" fillId="0" borderId="12" xfId="62" applyNumberFormat="1" applyFont="1" applyFill="1" applyBorder="1" applyAlignment="1">
      <alignment horizontal="right" vertical="top" wrapText="1"/>
      <protection/>
    </xf>
    <xf numFmtId="164" fontId="13" fillId="0" borderId="12" xfId="48" applyNumberFormat="1" applyFont="1" applyFill="1" applyBorder="1" applyAlignment="1">
      <alignment vertical="top" wrapText="1"/>
      <protection/>
    </xf>
    <xf numFmtId="49" fontId="14" fillId="0" borderId="12" xfId="48" applyNumberFormat="1" applyFont="1" applyFill="1" applyBorder="1" applyAlignment="1">
      <alignment vertical="top" wrapText="1"/>
      <protection/>
    </xf>
    <xf numFmtId="49" fontId="5" fillId="0" borderId="12" xfId="49" applyNumberFormat="1" applyFont="1" applyFill="1" applyBorder="1" applyAlignment="1">
      <alignment vertical="top" wrapText="1"/>
      <protection/>
    </xf>
    <xf numFmtId="164" fontId="13" fillId="0" borderId="12" xfId="49" applyNumberFormat="1" applyFont="1" applyFill="1" applyBorder="1" applyAlignment="1">
      <alignment vertical="top" wrapText="1"/>
      <protection/>
    </xf>
    <xf numFmtId="4" fontId="13" fillId="0" borderId="12" xfId="49" applyNumberFormat="1" applyFont="1" applyFill="1" applyBorder="1" applyAlignment="1">
      <alignment vertical="top" wrapText="1"/>
      <protection/>
    </xf>
    <xf numFmtId="164" fontId="13" fillId="0" borderId="12" xfId="49" applyNumberFormat="1" applyFont="1" applyFill="1" applyBorder="1" applyAlignment="1">
      <alignment vertical="top" wrapText="1"/>
      <protection/>
    </xf>
    <xf numFmtId="49" fontId="14" fillId="0" borderId="12" xfId="49" applyNumberFormat="1" applyFont="1" applyFill="1" applyBorder="1" applyAlignment="1">
      <alignment vertical="top" wrapText="1"/>
      <protection/>
    </xf>
    <xf numFmtId="49" fontId="12" fillId="0" borderId="12" xfId="49" applyNumberFormat="1" applyFont="1" applyFill="1" applyBorder="1" applyAlignment="1">
      <alignment vertical="top" wrapText="1"/>
      <protection/>
    </xf>
    <xf numFmtId="164" fontId="12" fillId="0" borderId="12" xfId="49" applyNumberFormat="1" applyFont="1" applyFill="1" applyBorder="1" applyAlignment="1">
      <alignment vertical="top" wrapText="1"/>
      <protection/>
    </xf>
    <xf numFmtId="4" fontId="12" fillId="0" borderId="12" xfId="49" applyNumberFormat="1" applyFont="1" applyFill="1" applyBorder="1" applyAlignment="1">
      <alignment vertical="top" wrapText="1"/>
      <protection/>
    </xf>
    <xf numFmtId="0" fontId="4" fillId="0" borderId="0" xfId="55" applyFont="1" applyFill="1">
      <alignment/>
      <protection/>
    </xf>
    <xf numFmtId="49" fontId="5" fillId="0" borderId="12" xfId="48" applyNumberFormat="1" applyFont="1" applyFill="1" applyBorder="1" applyAlignment="1" quotePrefix="1">
      <alignment vertical="top" wrapText="1"/>
      <protection/>
    </xf>
    <xf numFmtId="49" fontId="5" fillId="0" borderId="12" xfId="49" applyNumberFormat="1" applyFont="1" applyFill="1" applyBorder="1" applyAlignment="1" quotePrefix="1">
      <alignment vertical="top" wrapText="1"/>
      <protection/>
    </xf>
    <xf numFmtId="0" fontId="12" fillId="0" borderId="0" xfId="55" applyFont="1" applyFill="1">
      <alignment/>
      <protection/>
    </xf>
    <xf numFmtId="49" fontId="4" fillId="0" borderId="12" xfId="49" applyNumberFormat="1" applyFont="1" applyFill="1" applyBorder="1" applyAlignment="1">
      <alignment vertical="top" wrapText="1"/>
      <protection/>
    </xf>
    <xf numFmtId="164" fontId="4" fillId="0" borderId="12" xfId="49" applyNumberFormat="1" applyFont="1" applyFill="1" applyBorder="1" applyAlignment="1">
      <alignment vertical="top" wrapText="1"/>
      <protection/>
    </xf>
    <xf numFmtId="0" fontId="5" fillId="0" borderId="12" xfId="62" applyNumberFormat="1" applyFont="1" applyFill="1" applyBorder="1" applyAlignment="1">
      <alignment horizontal="left" vertical="top" wrapText="1"/>
      <protection/>
    </xf>
    <xf numFmtId="49" fontId="5" fillId="0" borderId="12" xfId="55" applyNumberFormat="1" applyFont="1" applyFill="1" applyBorder="1" applyAlignment="1">
      <alignment vertical="top"/>
      <protection/>
    </xf>
    <xf numFmtId="49" fontId="13" fillId="0" borderId="12" xfId="55" applyNumberFormat="1" applyFont="1" applyFill="1" applyBorder="1" applyAlignment="1">
      <alignment vertical="top" wrapText="1"/>
      <protection/>
    </xf>
    <xf numFmtId="4" fontId="3" fillId="0" borderId="0" xfId="55" applyNumberFormat="1" applyFont="1" applyFill="1">
      <alignment/>
      <protection/>
    </xf>
    <xf numFmtId="0" fontId="4" fillId="0" borderId="0" xfId="55" applyFont="1" applyFill="1" applyAlignment="1">
      <alignment horizontal="center" vertical="center" wrapText="1"/>
      <protection/>
    </xf>
    <xf numFmtId="0" fontId="2" fillId="0" borderId="0" xfId="55" applyAlignment="1">
      <alignment wrapText="1"/>
      <protection/>
    </xf>
    <xf numFmtId="0" fontId="3" fillId="0" borderId="0" xfId="55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right"/>
    </xf>
    <xf numFmtId="49" fontId="7" fillId="0" borderId="12" xfId="62" applyNumberFormat="1" applyFont="1" applyFill="1" applyBorder="1" applyAlignment="1">
      <alignment horizontal="center" vertical="center" wrapText="1"/>
      <protection/>
    </xf>
    <xf numFmtId="0" fontId="7" fillId="0" borderId="12" xfId="55" applyFont="1" applyBorder="1" applyAlignment="1">
      <alignment horizontal="center" vertical="center" wrapText="1"/>
      <protection/>
    </xf>
    <xf numFmtId="0" fontId="7" fillId="0" borderId="12" xfId="55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Г1" xfId="48"/>
    <cellStyle name="ЗГ2" xfId="49"/>
    <cellStyle name="ЗГ3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0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" sqref="A2:I2"/>
    </sheetView>
  </sheetViews>
  <sheetFormatPr defaultColWidth="10.83203125" defaultRowHeight="12.75"/>
  <cols>
    <col min="1" max="1" width="5.5" style="1" customWidth="1"/>
    <col min="2" max="2" width="5.5" style="2" customWidth="1"/>
    <col min="3" max="3" width="58.83203125" style="2" customWidth="1"/>
    <col min="4" max="4" width="25.83203125" style="2" customWidth="1"/>
    <col min="5" max="5" width="10.16015625" style="2" customWidth="1"/>
    <col min="6" max="6" width="23.5" style="1" customWidth="1"/>
    <col min="7" max="7" width="10.16015625" style="1" customWidth="1"/>
    <col min="8" max="8" width="22.83203125" style="1" customWidth="1"/>
    <col min="9" max="9" width="10.83203125" style="1" customWidth="1"/>
    <col min="10" max="16384" width="10.83203125" style="1" customWidth="1"/>
  </cols>
  <sheetData>
    <row r="1" ht="12" customHeight="1"/>
    <row r="2" spans="1:10" ht="48" customHeight="1">
      <c r="A2" s="51" t="s">
        <v>99</v>
      </c>
      <c r="B2" s="52"/>
      <c r="C2" s="52"/>
      <c r="D2" s="52"/>
      <c r="E2" s="52"/>
      <c r="F2" s="52"/>
      <c r="G2" s="52"/>
      <c r="H2" s="52"/>
      <c r="I2" s="52"/>
      <c r="J2" s="3"/>
    </row>
    <row r="3" spans="1:9" ht="22.5" customHeight="1">
      <c r="A3" s="4"/>
      <c r="B3" s="4"/>
      <c r="C3" s="4"/>
      <c r="D3" s="4"/>
      <c r="E3" s="4"/>
      <c r="H3" s="53" t="s">
        <v>0</v>
      </c>
      <c r="I3" s="54"/>
    </row>
    <row r="4" spans="1:9" ht="34.5" customHeight="1">
      <c r="A4" s="55" t="s">
        <v>1</v>
      </c>
      <c r="B4" s="55" t="s">
        <v>2</v>
      </c>
      <c r="C4" s="55" t="s">
        <v>3</v>
      </c>
      <c r="D4" s="55" t="s">
        <v>4</v>
      </c>
      <c r="E4" s="56"/>
      <c r="F4" s="55" t="s">
        <v>5</v>
      </c>
      <c r="G4" s="56"/>
      <c r="H4" s="57" t="s">
        <v>98</v>
      </c>
      <c r="I4" s="57" t="s">
        <v>6</v>
      </c>
    </row>
    <row r="5" spans="1:9" s="7" customFormat="1" ht="54" customHeight="1">
      <c r="A5" s="56"/>
      <c r="B5" s="56"/>
      <c r="C5" s="56"/>
      <c r="D5" s="5" t="s">
        <v>7</v>
      </c>
      <c r="E5" s="6" t="s">
        <v>8</v>
      </c>
      <c r="F5" s="5" t="s">
        <v>7</v>
      </c>
      <c r="G5" s="6" t="s">
        <v>8</v>
      </c>
      <c r="H5" s="56"/>
      <c r="I5" s="56"/>
    </row>
    <row r="6" spans="1:9" s="15" customFormat="1" ht="18.75">
      <c r="A6" s="8"/>
      <c r="B6" s="9"/>
      <c r="C6" s="10" t="s">
        <v>9</v>
      </c>
      <c r="D6" s="11">
        <f>SUM(D7,D17,D19,D24,D34,D39,D43,D50,D53,D60,D66,D71,D75,D77)</f>
        <v>22132568768.103996</v>
      </c>
      <c r="E6" s="12">
        <f>D6/D6*100</f>
        <v>100</v>
      </c>
      <c r="F6" s="11">
        <f>SUM(F7,F17,F19,F24,F34,F39,F43,F50,F53,F60,F66,F71,F75,F77)</f>
        <v>21974541210.339996</v>
      </c>
      <c r="G6" s="13">
        <f>F6/F6*100</f>
        <v>100</v>
      </c>
      <c r="H6" s="14">
        <f>F6-D6</f>
        <v>-158027557.76399994</v>
      </c>
      <c r="I6" s="14">
        <f>F6/D6*100</f>
        <v>99.2859954060473</v>
      </c>
    </row>
    <row r="7" spans="1:9" s="15" customFormat="1" ht="15.75">
      <c r="A7" s="16" t="s">
        <v>10</v>
      </c>
      <c r="B7" s="17" t="s">
        <v>11</v>
      </c>
      <c r="C7" s="18" t="s">
        <v>12</v>
      </c>
      <c r="D7" s="19">
        <f>SUM(D8:D16)</f>
        <v>536139673.79</v>
      </c>
      <c r="E7" s="20">
        <f>D7/D$6*100</f>
        <v>2.4224014817595383</v>
      </c>
      <c r="F7" s="19">
        <f>SUM(F8:F16)</f>
        <v>518702595.34</v>
      </c>
      <c r="G7" s="21">
        <f>F7/F$6*100</f>
        <v>2.360470648169562</v>
      </c>
      <c r="H7" s="22">
        <f aca="true" t="shared" si="0" ref="H7:H70">F7-D7</f>
        <v>-17437078.450000048</v>
      </c>
      <c r="I7" s="22">
        <f aca="true" t="shared" si="1" ref="I7:I70">F7/D7*100</f>
        <v>96.74766123410782</v>
      </c>
    </row>
    <row r="8" spans="1:9" ht="45">
      <c r="A8" s="23" t="s">
        <v>10</v>
      </c>
      <c r="B8" s="23" t="s">
        <v>13</v>
      </c>
      <c r="C8" s="24" t="s">
        <v>14</v>
      </c>
      <c r="D8" s="25">
        <v>2842900.47</v>
      </c>
      <c r="E8" s="26">
        <f aca="true" t="shared" si="2" ref="E8:E71">D8/D$6*100</f>
        <v>0.012844873542636413</v>
      </c>
      <c r="F8" s="25">
        <v>2164337.5</v>
      </c>
      <c r="G8" s="27">
        <f aca="true" t="shared" si="3" ref="G8:G71">F8/F$6*100</f>
        <v>0.009849295506481762</v>
      </c>
      <c r="H8" s="28">
        <f t="shared" si="0"/>
        <v>-678562.9700000002</v>
      </c>
      <c r="I8" s="28">
        <f>F8/D8*100</f>
        <v>76.13131457957795</v>
      </c>
    </row>
    <row r="9" spans="1:9" ht="60">
      <c r="A9" s="29" t="s">
        <v>10</v>
      </c>
      <c r="B9" s="23" t="s">
        <v>15</v>
      </c>
      <c r="C9" s="24" t="s">
        <v>16</v>
      </c>
      <c r="D9" s="25">
        <v>50086941.64</v>
      </c>
      <c r="E9" s="30">
        <f t="shared" si="2"/>
        <v>0.22630424043765768</v>
      </c>
      <c r="F9" s="25">
        <v>51578743.06</v>
      </c>
      <c r="G9" s="28">
        <f t="shared" si="3"/>
        <v>0.2347204547584817</v>
      </c>
      <c r="H9" s="28">
        <f t="shared" si="0"/>
        <v>1491801.4200000018</v>
      </c>
      <c r="I9" s="28">
        <f t="shared" si="1"/>
        <v>102.97842385890183</v>
      </c>
    </row>
    <row r="10" spans="1:9" ht="60">
      <c r="A10" s="29" t="s">
        <v>10</v>
      </c>
      <c r="B10" s="23" t="s">
        <v>17</v>
      </c>
      <c r="C10" s="24" t="s">
        <v>18</v>
      </c>
      <c r="D10" s="25">
        <v>71016408.37</v>
      </c>
      <c r="E10" s="30">
        <f t="shared" si="2"/>
        <v>0.3208683506830178</v>
      </c>
      <c r="F10" s="25">
        <v>62210320.54</v>
      </c>
      <c r="G10" s="28">
        <f t="shared" si="3"/>
        <v>0.2831017946837829</v>
      </c>
      <c r="H10" s="28">
        <f t="shared" si="0"/>
        <v>-8806087.830000006</v>
      </c>
      <c r="I10" s="28">
        <f t="shared" si="1"/>
        <v>87.59992509883106</v>
      </c>
    </row>
    <row r="11" spans="1:9" ht="15.75">
      <c r="A11" s="23" t="s">
        <v>10</v>
      </c>
      <c r="B11" s="23" t="s">
        <v>19</v>
      </c>
      <c r="C11" s="31" t="s">
        <v>20</v>
      </c>
      <c r="D11" s="25">
        <v>56162305.64</v>
      </c>
      <c r="E11" s="30">
        <f t="shared" si="2"/>
        <v>0.2537541223906076</v>
      </c>
      <c r="F11" s="25">
        <v>59470626.62</v>
      </c>
      <c r="G11" s="28">
        <f t="shared" si="3"/>
        <v>0.2706342127953799</v>
      </c>
      <c r="H11" s="28">
        <f t="shared" si="0"/>
        <v>3308320.9799999967</v>
      </c>
      <c r="I11" s="28">
        <f t="shared" si="1"/>
        <v>105.89064309646814</v>
      </c>
    </row>
    <row r="12" spans="1:9" ht="45">
      <c r="A12" s="23" t="s">
        <v>10</v>
      </c>
      <c r="B12" s="23" t="s">
        <v>21</v>
      </c>
      <c r="C12" s="24" t="s">
        <v>22</v>
      </c>
      <c r="D12" s="25">
        <v>84926439.55</v>
      </c>
      <c r="E12" s="30">
        <f t="shared" si="2"/>
        <v>0.38371704811955853</v>
      </c>
      <c r="F12" s="25">
        <v>76347383.34</v>
      </c>
      <c r="G12" s="28">
        <f t="shared" si="3"/>
        <v>0.34743561928872113</v>
      </c>
      <c r="H12" s="28">
        <f t="shared" si="0"/>
        <v>-8579056.209999993</v>
      </c>
      <c r="I12" s="28">
        <f t="shared" si="1"/>
        <v>89.89825046774848</v>
      </c>
    </row>
    <row r="13" spans="1:9" ht="15.75">
      <c r="A13" s="23" t="s">
        <v>10</v>
      </c>
      <c r="B13" s="23" t="s">
        <v>23</v>
      </c>
      <c r="C13" s="31" t="s">
        <v>24</v>
      </c>
      <c r="D13" s="25">
        <v>34482836.68</v>
      </c>
      <c r="E13" s="30">
        <f t="shared" si="2"/>
        <v>0.15580133079579264</v>
      </c>
      <c r="F13" s="25">
        <v>27300342.96</v>
      </c>
      <c r="G13" s="28">
        <f t="shared" si="3"/>
        <v>0.1242362363731807</v>
      </c>
      <c r="H13" s="28">
        <f t="shared" si="0"/>
        <v>-7182493.719999999</v>
      </c>
      <c r="I13" s="28">
        <f t="shared" si="1"/>
        <v>79.17081536344185</v>
      </c>
    </row>
    <row r="14" spans="1:9" ht="15.75">
      <c r="A14" s="23" t="s">
        <v>10</v>
      </c>
      <c r="B14" s="23" t="s">
        <v>25</v>
      </c>
      <c r="C14" s="31" t="s">
        <v>26</v>
      </c>
      <c r="D14" s="25">
        <v>0</v>
      </c>
      <c r="E14" s="30">
        <f t="shared" si="2"/>
        <v>0</v>
      </c>
      <c r="F14" s="25">
        <v>198096</v>
      </c>
      <c r="G14" s="28">
        <f t="shared" si="3"/>
        <v>0.000901479571763651</v>
      </c>
      <c r="H14" s="28">
        <f t="shared" si="0"/>
        <v>198096</v>
      </c>
      <c r="I14" s="28" t="e">
        <f t="shared" si="1"/>
        <v>#DIV/0!</v>
      </c>
    </row>
    <row r="15" spans="1:9" ht="30">
      <c r="A15" s="23" t="s">
        <v>10</v>
      </c>
      <c r="B15" s="23" t="s">
        <v>27</v>
      </c>
      <c r="C15" s="24" t="s">
        <v>28</v>
      </c>
      <c r="D15" s="25">
        <v>360000</v>
      </c>
      <c r="E15" s="30">
        <f t="shared" si="2"/>
        <v>0.0016265622114266661</v>
      </c>
      <c r="F15" s="25">
        <v>0</v>
      </c>
      <c r="G15" s="28">
        <f t="shared" si="3"/>
        <v>0</v>
      </c>
      <c r="H15" s="28">
        <f t="shared" si="0"/>
        <v>-360000</v>
      </c>
      <c r="I15" s="28">
        <f t="shared" si="1"/>
        <v>0</v>
      </c>
    </row>
    <row r="16" spans="1:9" ht="15.75">
      <c r="A16" s="23" t="s">
        <v>10</v>
      </c>
      <c r="B16" s="32" t="s">
        <v>29</v>
      </c>
      <c r="C16" s="31" t="s">
        <v>30</v>
      </c>
      <c r="D16" s="25">
        <v>236261841.44</v>
      </c>
      <c r="E16" s="30">
        <f t="shared" si="2"/>
        <v>1.067484953578841</v>
      </c>
      <c r="F16" s="25">
        <v>239432745.32</v>
      </c>
      <c r="G16" s="28">
        <f t="shared" si="3"/>
        <v>1.08959155519177</v>
      </c>
      <c r="H16" s="28">
        <f t="shared" si="0"/>
        <v>3170903.879999995</v>
      </c>
      <c r="I16" s="28">
        <f t="shared" si="1"/>
        <v>101.34211426638917</v>
      </c>
    </row>
    <row r="17" spans="1:9" s="15" customFormat="1" ht="15.75">
      <c r="A17" s="17" t="s">
        <v>13</v>
      </c>
      <c r="B17" s="17" t="s">
        <v>11</v>
      </c>
      <c r="C17" s="18" t="s">
        <v>31</v>
      </c>
      <c r="D17" s="19">
        <f>SUM(D18:D18)</f>
        <v>16086666</v>
      </c>
      <c r="E17" s="20">
        <f t="shared" si="2"/>
        <v>0.07268323062067267</v>
      </c>
      <c r="F17" s="19">
        <f>SUM(F18:F18)</f>
        <v>14186200</v>
      </c>
      <c r="G17" s="22">
        <f t="shared" si="3"/>
        <v>0.0645574342791046</v>
      </c>
      <c r="H17" s="22">
        <f t="shared" si="0"/>
        <v>-1900466</v>
      </c>
      <c r="I17" s="22">
        <f t="shared" si="1"/>
        <v>88.18607907940651</v>
      </c>
    </row>
    <row r="18" spans="1:9" ht="15.75">
      <c r="A18" s="32" t="s">
        <v>13</v>
      </c>
      <c r="B18" s="32" t="s">
        <v>15</v>
      </c>
      <c r="C18" s="24" t="s">
        <v>32</v>
      </c>
      <c r="D18" s="25">
        <v>16086666</v>
      </c>
      <c r="E18" s="30">
        <f t="shared" si="2"/>
        <v>0.07268323062067267</v>
      </c>
      <c r="F18" s="25">
        <v>14186200</v>
      </c>
      <c r="G18" s="28">
        <f t="shared" si="3"/>
        <v>0.0645574342791046</v>
      </c>
      <c r="H18" s="28">
        <f t="shared" si="0"/>
        <v>-1900466</v>
      </c>
      <c r="I18" s="28">
        <f t="shared" si="1"/>
        <v>88.18607907940651</v>
      </c>
    </row>
    <row r="19" spans="1:9" s="15" customFormat="1" ht="28.5">
      <c r="A19" s="17" t="s">
        <v>15</v>
      </c>
      <c r="B19" s="17" t="s">
        <v>11</v>
      </c>
      <c r="C19" s="18" t="s">
        <v>33</v>
      </c>
      <c r="D19" s="19">
        <f>SUM(D20:D23)</f>
        <v>155700738.46</v>
      </c>
      <c r="E19" s="20">
        <f t="shared" si="2"/>
        <v>0.7034914929729517</v>
      </c>
      <c r="F19" s="19">
        <f>SUM(F20:F23)</f>
        <v>143445981.13</v>
      </c>
      <c r="G19" s="22">
        <f t="shared" si="3"/>
        <v>0.6527825985395421</v>
      </c>
      <c r="H19" s="22">
        <f t="shared" si="0"/>
        <v>-12254757.330000013</v>
      </c>
      <c r="I19" s="22">
        <f t="shared" si="1"/>
        <v>92.1292875992696</v>
      </c>
    </row>
    <row r="20" spans="1:9" ht="15.75">
      <c r="A20" s="33" t="s">
        <v>15</v>
      </c>
      <c r="B20" s="33" t="s">
        <v>17</v>
      </c>
      <c r="C20" s="34" t="s">
        <v>34</v>
      </c>
      <c r="D20" s="35">
        <v>30076416.8</v>
      </c>
      <c r="E20" s="30">
        <f t="shared" si="2"/>
        <v>0.13589211950555038</v>
      </c>
      <c r="F20" s="35">
        <v>26451681.7</v>
      </c>
      <c r="G20" s="28">
        <f t="shared" si="3"/>
        <v>0.12037421599297514</v>
      </c>
      <c r="H20" s="28">
        <f t="shared" si="0"/>
        <v>-3624735.1000000015</v>
      </c>
      <c r="I20" s="28"/>
    </row>
    <row r="21" spans="1:9" ht="45">
      <c r="A21" s="33" t="s">
        <v>15</v>
      </c>
      <c r="B21" s="33" t="s">
        <v>35</v>
      </c>
      <c r="C21" s="36" t="s">
        <v>36</v>
      </c>
      <c r="D21" s="35">
        <v>5258720.79</v>
      </c>
      <c r="E21" s="30">
        <f t="shared" si="2"/>
        <v>0.023760101437382736</v>
      </c>
      <c r="F21" s="35">
        <v>5244536.57</v>
      </c>
      <c r="G21" s="28">
        <f t="shared" si="3"/>
        <v>0.023866421236281434</v>
      </c>
      <c r="H21" s="28">
        <f t="shared" si="0"/>
        <v>-14184.21999999974</v>
      </c>
      <c r="I21" s="28">
        <f t="shared" si="1"/>
        <v>99.73027242619588</v>
      </c>
    </row>
    <row r="22" spans="1:9" ht="18" customHeight="1">
      <c r="A22" s="33" t="s">
        <v>15</v>
      </c>
      <c r="B22" s="33" t="s">
        <v>25</v>
      </c>
      <c r="C22" s="36" t="s">
        <v>37</v>
      </c>
      <c r="D22" s="35">
        <v>93110398.86</v>
      </c>
      <c r="E22" s="30">
        <f t="shared" si="2"/>
        <v>0.42069404521261256</v>
      </c>
      <c r="F22" s="35">
        <v>84747835.88</v>
      </c>
      <c r="G22" s="28">
        <f t="shared" si="3"/>
        <v>0.3856637327204919</v>
      </c>
      <c r="H22" s="28">
        <f t="shared" si="0"/>
        <v>-8362562.980000004</v>
      </c>
      <c r="I22" s="28">
        <f t="shared" si="1"/>
        <v>91.01865840723775</v>
      </c>
    </row>
    <row r="23" spans="1:9" s="7" customFormat="1" ht="36" customHeight="1">
      <c r="A23" s="37" t="s">
        <v>15</v>
      </c>
      <c r="B23" s="37" t="s">
        <v>38</v>
      </c>
      <c r="C23" s="36" t="s">
        <v>39</v>
      </c>
      <c r="D23" s="35">
        <v>27255202.01</v>
      </c>
      <c r="E23" s="30">
        <f t="shared" si="2"/>
        <v>0.12314522681740588</v>
      </c>
      <c r="F23" s="35">
        <v>27001926.98</v>
      </c>
      <c r="G23" s="28">
        <f t="shared" si="3"/>
        <v>0.12287822858979369</v>
      </c>
      <c r="H23" s="28">
        <f t="shared" si="0"/>
        <v>-253275.0300000012</v>
      </c>
      <c r="I23" s="28">
        <f t="shared" si="1"/>
        <v>99.07072774618557</v>
      </c>
    </row>
    <row r="24" spans="1:9" s="15" customFormat="1" ht="15.75">
      <c r="A24" s="38" t="s">
        <v>17</v>
      </c>
      <c r="B24" s="38" t="s">
        <v>11</v>
      </c>
      <c r="C24" s="39" t="s">
        <v>40</v>
      </c>
      <c r="D24" s="40">
        <f>SUM(D25:D33)</f>
        <v>4419341826.84</v>
      </c>
      <c r="E24" s="20">
        <f t="shared" si="2"/>
        <v>19.967595596986758</v>
      </c>
      <c r="F24" s="40">
        <f>SUM(F25:F33)</f>
        <v>5324890985.24</v>
      </c>
      <c r="G24" s="22">
        <f t="shared" si="3"/>
        <v>24.232091738663478</v>
      </c>
      <c r="H24" s="22">
        <f t="shared" si="0"/>
        <v>905549158.3999996</v>
      </c>
      <c r="I24" s="22">
        <f t="shared" si="1"/>
        <v>120.49058873202172</v>
      </c>
    </row>
    <row r="25" spans="1:9" s="41" customFormat="1" ht="15.75">
      <c r="A25" s="37" t="s">
        <v>17</v>
      </c>
      <c r="B25" s="37" t="s">
        <v>10</v>
      </c>
      <c r="C25" s="36" t="s">
        <v>41</v>
      </c>
      <c r="D25" s="35">
        <v>133166176.6</v>
      </c>
      <c r="E25" s="30">
        <f t="shared" si="2"/>
        <v>0.6016751963825833</v>
      </c>
      <c r="F25" s="35">
        <v>109569320.99</v>
      </c>
      <c r="G25" s="28">
        <f t="shared" si="3"/>
        <v>0.49861937931356115</v>
      </c>
      <c r="H25" s="28">
        <f t="shared" si="0"/>
        <v>-23596855.61</v>
      </c>
      <c r="I25" s="28">
        <f t="shared" si="1"/>
        <v>82.28014334234479</v>
      </c>
    </row>
    <row r="26" spans="1:9" ht="15.75">
      <c r="A26" s="33" t="s">
        <v>17</v>
      </c>
      <c r="B26" s="33" t="s">
        <v>17</v>
      </c>
      <c r="C26" s="34" t="s">
        <v>42</v>
      </c>
      <c r="D26" s="35">
        <v>3320836</v>
      </c>
      <c r="E26" s="30">
        <f t="shared" si="2"/>
        <v>0.015004295410959122</v>
      </c>
      <c r="F26" s="35">
        <v>0</v>
      </c>
      <c r="G26" s="28">
        <f t="shared" si="3"/>
        <v>0</v>
      </c>
      <c r="H26" s="28">
        <f t="shared" si="0"/>
        <v>-3320836</v>
      </c>
      <c r="I26" s="28">
        <f t="shared" si="1"/>
        <v>0</v>
      </c>
    </row>
    <row r="27" spans="1:9" ht="15.75">
      <c r="A27" s="33" t="s">
        <v>17</v>
      </c>
      <c r="B27" s="33" t="s">
        <v>19</v>
      </c>
      <c r="C27" s="34" t="s">
        <v>43</v>
      </c>
      <c r="D27" s="35">
        <v>583011945.6</v>
      </c>
      <c r="E27" s="30">
        <f t="shared" si="2"/>
        <v>2.6341811097869425</v>
      </c>
      <c r="F27" s="35">
        <v>1689525668.72</v>
      </c>
      <c r="G27" s="28">
        <f t="shared" si="3"/>
        <v>7.688559467739892</v>
      </c>
      <c r="H27" s="28">
        <f t="shared" si="0"/>
        <v>1106513723.12</v>
      </c>
      <c r="I27" s="28">
        <f t="shared" si="1"/>
        <v>289.7926331477212</v>
      </c>
    </row>
    <row r="28" spans="1:9" ht="15.75">
      <c r="A28" s="33" t="s">
        <v>17</v>
      </c>
      <c r="B28" s="33" t="s">
        <v>21</v>
      </c>
      <c r="C28" s="34" t="s">
        <v>44</v>
      </c>
      <c r="D28" s="35">
        <v>91561578.04</v>
      </c>
      <c r="E28" s="30">
        <f t="shared" si="2"/>
        <v>0.4136961190512713</v>
      </c>
      <c r="F28" s="35">
        <v>3759515.76</v>
      </c>
      <c r="G28" s="28">
        <f t="shared" si="3"/>
        <v>0.017108506266474317</v>
      </c>
      <c r="H28" s="28">
        <f t="shared" si="0"/>
        <v>-87802062.28</v>
      </c>
      <c r="I28" s="28">
        <f t="shared" si="1"/>
        <v>4.105997122895371</v>
      </c>
    </row>
    <row r="29" spans="1:9" ht="15.75">
      <c r="A29" s="33" t="s">
        <v>17</v>
      </c>
      <c r="B29" s="33" t="s">
        <v>23</v>
      </c>
      <c r="C29" s="36" t="s">
        <v>45</v>
      </c>
      <c r="D29" s="35">
        <v>123803832.68</v>
      </c>
      <c r="E29" s="30">
        <f t="shared" si="2"/>
        <v>0.5593739885196605</v>
      </c>
      <c r="F29" s="35">
        <v>132230427.5</v>
      </c>
      <c r="G29" s="28">
        <f t="shared" si="3"/>
        <v>0.6017437462484073</v>
      </c>
      <c r="H29" s="28">
        <f t="shared" si="0"/>
        <v>8426594.819999993</v>
      </c>
      <c r="I29" s="28">
        <f t="shared" si="1"/>
        <v>106.8064086850853</v>
      </c>
    </row>
    <row r="30" spans="1:9" ht="15.75">
      <c r="A30" s="33" t="s">
        <v>17</v>
      </c>
      <c r="B30" s="33" t="s">
        <v>46</v>
      </c>
      <c r="C30" s="34" t="s">
        <v>47</v>
      </c>
      <c r="D30" s="35">
        <v>587838388.73</v>
      </c>
      <c r="E30" s="30">
        <f t="shared" si="2"/>
        <v>2.655988082039325</v>
      </c>
      <c r="F30" s="35">
        <v>89040612</v>
      </c>
      <c r="G30" s="28">
        <f t="shared" si="3"/>
        <v>0.40519895795641203</v>
      </c>
      <c r="H30" s="28">
        <f t="shared" si="0"/>
        <v>-498797776.73</v>
      </c>
      <c r="I30" s="28">
        <f t="shared" si="1"/>
        <v>15.14712439797756</v>
      </c>
    </row>
    <row r="31" spans="1:9" ht="15.75">
      <c r="A31" s="33" t="s">
        <v>17</v>
      </c>
      <c r="B31" s="37" t="s">
        <v>35</v>
      </c>
      <c r="C31" s="36" t="s">
        <v>48</v>
      </c>
      <c r="D31" s="35">
        <v>1518634975.68</v>
      </c>
      <c r="E31" s="30">
        <f t="shared" si="2"/>
        <v>6.861539623310951</v>
      </c>
      <c r="F31" s="35">
        <v>1981042214</v>
      </c>
      <c r="G31" s="28">
        <f t="shared" si="3"/>
        <v>9.015169850589789</v>
      </c>
      <c r="H31" s="28">
        <f t="shared" si="0"/>
        <v>462407238.31999993</v>
      </c>
      <c r="I31" s="28">
        <f t="shared" si="1"/>
        <v>130.4488732134559</v>
      </c>
    </row>
    <row r="32" spans="1:9" ht="15.75">
      <c r="A32" s="33" t="s">
        <v>17</v>
      </c>
      <c r="B32" s="37" t="s">
        <v>25</v>
      </c>
      <c r="C32" s="34" t="s">
        <v>49</v>
      </c>
      <c r="D32" s="35">
        <v>53047272.46</v>
      </c>
      <c r="E32" s="30">
        <f t="shared" si="2"/>
        <v>0.2396796911185847</v>
      </c>
      <c r="F32" s="35">
        <v>180840262.33</v>
      </c>
      <c r="G32" s="28">
        <f t="shared" si="3"/>
        <v>0.8229535288086317</v>
      </c>
      <c r="H32" s="28">
        <f t="shared" si="0"/>
        <v>127792989.87</v>
      </c>
      <c r="I32" s="28">
        <f t="shared" si="1"/>
        <v>340.9039785530191</v>
      </c>
    </row>
    <row r="33" spans="1:9" ht="15.75">
      <c r="A33" s="33" t="s">
        <v>17</v>
      </c>
      <c r="B33" s="37" t="s">
        <v>27</v>
      </c>
      <c r="C33" s="34" t="s">
        <v>50</v>
      </c>
      <c r="D33" s="35">
        <v>1324956821.05</v>
      </c>
      <c r="E33" s="30">
        <f t="shared" si="2"/>
        <v>5.986457491366482</v>
      </c>
      <c r="F33" s="35">
        <v>1138882963.94</v>
      </c>
      <c r="G33" s="28">
        <f t="shared" si="3"/>
        <v>5.1827383017403115</v>
      </c>
      <c r="H33" s="28">
        <f t="shared" si="0"/>
        <v>-186073857.1099999</v>
      </c>
      <c r="I33" s="28">
        <f t="shared" si="1"/>
        <v>85.9562323727244</v>
      </c>
    </row>
    <row r="34" spans="1:9" s="15" customFormat="1" ht="28.5">
      <c r="A34" s="17" t="s">
        <v>19</v>
      </c>
      <c r="B34" s="17" t="s">
        <v>11</v>
      </c>
      <c r="C34" s="18" t="s">
        <v>51</v>
      </c>
      <c r="D34" s="19">
        <f>SUM(D36:D38)+D35</f>
        <v>1657574469.3600001</v>
      </c>
      <c r="E34" s="20">
        <f t="shared" si="2"/>
        <v>7.489299984684957</v>
      </c>
      <c r="F34" s="19">
        <f>SUM(F36:F38)+F35</f>
        <v>1062681981.24</v>
      </c>
      <c r="G34" s="22">
        <f t="shared" si="3"/>
        <v>4.835968910877471</v>
      </c>
      <c r="H34" s="22">
        <f t="shared" si="0"/>
        <v>-594892488.1200001</v>
      </c>
      <c r="I34" s="22">
        <f t="shared" si="1"/>
        <v>64.11066295261583</v>
      </c>
    </row>
    <row r="35" spans="1:9" ht="15.75">
      <c r="A35" s="33" t="s">
        <v>19</v>
      </c>
      <c r="B35" s="37" t="s">
        <v>10</v>
      </c>
      <c r="C35" s="24" t="s">
        <v>52</v>
      </c>
      <c r="D35" s="25">
        <v>799364218.84</v>
      </c>
      <c r="E35" s="30">
        <f t="shared" si="2"/>
        <v>3.6117100875881665</v>
      </c>
      <c r="F35" s="25">
        <v>467714547.63</v>
      </c>
      <c r="G35" s="28">
        <f t="shared" si="3"/>
        <v>2.1284382829795763</v>
      </c>
      <c r="H35" s="28">
        <f t="shared" si="0"/>
        <v>-331649671.21000004</v>
      </c>
      <c r="I35" s="28">
        <f t="shared" si="1"/>
        <v>58.510818548861934</v>
      </c>
    </row>
    <row r="36" spans="1:9" ht="15.75">
      <c r="A36" s="32" t="s">
        <v>19</v>
      </c>
      <c r="B36" s="32" t="s">
        <v>13</v>
      </c>
      <c r="C36" s="24" t="s">
        <v>53</v>
      </c>
      <c r="D36" s="25">
        <v>731668202.84</v>
      </c>
      <c r="E36" s="30">
        <f t="shared" si="2"/>
        <v>3.3058440278944583</v>
      </c>
      <c r="F36" s="25">
        <v>491122952.33</v>
      </c>
      <c r="G36" s="28">
        <f t="shared" si="3"/>
        <v>2.2349633952717283</v>
      </c>
      <c r="H36" s="28">
        <f t="shared" si="0"/>
        <v>-240545250.51000005</v>
      </c>
      <c r="I36" s="28">
        <f t="shared" si="1"/>
        <v>67.12372499224186</v>
      </c>
    </row>
    <row r="37" spans="1:9" ht="15.75">
      <c r="A37" s="32" t="s">
        <v>19</v>
      </c>
      <c r="B37" s="32" t="s">
        <v>15</v>
      </c>
      <c r="C37" s="24" t="s">
        <v>54</v>
      </c>
      <c r="D37" s="25">
        <v>38963991.18</v>
      </c>
      <c r="E37" s="30">
        <f t="shared" si="2"/>
        <v>0.17604821016597197</v>
      </c>
      <c r="F37" s="25">
        <v>45938620.21</v>
      </c>
      <c r="G37" s="28">
        <f t="shared" si="3"/>
        <v>0.20905383084122747</v>
      </c>
      <c r="H37" s="28">
        <f t="shared" si="0"/>
        <v>6974629.030000001</v>
      </c>
      <c r="I37" s="28">
        <f t="shared" si="1"/>
        <v>117.90019148135944</v>
      </c>
    </row>
    <row r="38" spans="1:9" ht="30">
      <c r="A38" s="33" t="s">
        <v>19</v>
      </c>
      <c r="B38" s="37" t="s">
        <v>19</v>
      </c>
      <c r="C38" s="31" t="s">
        <v>55</v>
      </c>
      <c r="D38" s="25">
        <v>87578056.5</v>
      </c>
      <c r="E38" s="30">
        <f t="shared" si="2"/>
        <v>0.39569765903635973</v>
      </c>
      <c r="F38" s="25">
        <v>57905861.07</v>
      </c>
      <c r="G38" s="28">
        <f t="shared" si="3"/>
        <v>0.26351340178493793</v>
      </c>
      <c r="H38" s="28">
        <f t="shared" si="0"/>
        <v>-29672195.43</v>
      </c>
      <c r="I38" s="28">
        <f t="shared" si="1"/>
        <v>66.11914374921074</v>
      </c>
    </row>
    <row r="39" spans="1:9" s="15" customFormat="1" ht="15.75">
      <c r="A39" s="17" t="s">
        <v>21</v>
      </c>
      <c r="B39" s="17" t="s">
        <v>11</v>
      </c>
      <c r="C39" s="18" t="s">
        <v>56</v>
      </c>
      <c r="D39" s="40">
        <f>SUM(D40:D42)</f>
        <v>7619000.014</v>
      </c>
      <c r="E39" s="20">
        <f t="shared" si="2"/>
        <v>0.034424381976754556</v>
      </c>
      <c r="F39" s="40">
        <f>SUM(F40:F42)</f>
        <v>10980142.91</v>
      </c>
      <c r="G39" s="22">
        <f t="shared" si="3"/>
        <v>0.04996756384990352</v>
      </c>
      <c r="H39" s="22">
        <f t="shared" si="0"/>
        <v>3361142.8959999997</v>
      </c>
      <c r="I39" s="22">
        <f t="shared" si="1"/>
        <v>144.11527614941411</v>
      </c>
    </row>
    <row r="40" spans="1:9" s="7" customFormat="1" ht="15.75">
      <c r="A40" s="32" t="s">
        <v>21</v>
      </c>
      <c r="B40" s="32" t="s">
        <v>10</v>
      </c>
      <c r="C40" s="24" t="s">
        <v>57</v>
      </c>
      <c r="D40" s="35">
        <v>452550</v>
      </c>
      <c r="E40" s="30">
        <f t="shared" si="2"/>
        <v>0.0020447242466142715</v>
      </c>
      <c r="F40" s="35">
        <v>359625</v>
      </c>
      <c r="G40" s="28">
        <f t="shared" si="3"/>
        <v>0.0016365529389563795</v>
      </c>
      <c r="H40" s="28">
        <f t="shared" si="0"/>
        <v>-92925</v>
      </c>
      <c r="I40" s="28">
        <f t="shared" si="1"/>
        <v>79.46635730858469</v>
      </c>
    </row>
    <row r="41" spans="1:9" ht="30">
      <c r="A41" s="33" t="s">
        <v>21</v>
      </c>
      <c r="B41" s="37" t="s">
        <v>15</v>
      </c>
      <c r="C41" s="36" t="s">
        <v>58</v>
      </c>
      <c r="D41" s="35">
        <v>6886193.014</v>
      </c>
      <c r="E41" s="30">
        <f t="shared" si="2"/>
        <v>0.031113392603229723</v>
      </c>
      <c r="F41" s="35">
        <v>10430680.91</v>
      </c>
      <c r="G41" s="28">
        <f t="shared" si="3"/>
        <v>0.047467115741610576</v>
      </c>
      <c r="H41" s="28">
        <f t="shared" si="0"/>
        <v>3544487.8959999997</v>
      </c>
      <c r="I41" s="28">
        <f t="shared" si="1"/>
        <v>151.4723866843968</v>
      </c>
    </row>
    <row r="42" spans="1:9" ht="30">
      <c r="A42" s="33" t="s">
        <v>21</v>
      </c>
      <c r="B42" s="37" t="s">
        <v>19</v>
      </c>
      <c r="C42" s="34" t="s">
        <v>59</v>
      </c>
      <c r="D42" s="35">
        <v>280257</v>
      </c>
      <c r="E42" s="30">
        <f t="shared" si="2"/>
        <v>0.0012662651269105642</v>
      </c>
      <c r="F42" s="35">
        <v>189837</v>
      </c>
      <c r="G42" s="28">
        <f t="shared" si="3"/>
        <v>0.0008638951693365652</v>
      </c>
      <c r="H42" s="28">
        <f t="shared" si="0"/>
        <v>-90420</v>
      </c>
      <c r="I42" s="28">
        <f t="shared" si="1"/>
        <v>67.7367559061861</v>
      </c>
    </row>
    <row r="43" spans="1:9" s="15" customFormat="1" ht="15.75">
      <c r="A43" s="17" t="s">
        <v>23</v>
      </c>
      <c r="B43" s="17" t="s">
        <v>11</v>
      </c>
      <c r="C43" s="18" t="s">
        <v>60</v>
      </c>
      <c r="D43" s="19">
        <f>SUM(D44:D49)</f>
        <v>5177967794.57</v>
      </c>
      <c r="E43" s="20">
        <f t="shared" si="2"/>
        <v>23.39524096286621</v>
      </c>
      <c r="F43" s="19">
        <f>SUM(F44:F49)</f>
        <v>4855866094.490001</v>
      </c>
      <c r="G43" s="22">
        <f t="shared" si="3"/>
        <v>22.097690450097318</v>
      </c>
      <c r="H43" s="22">
        <f t="shared" si="0"/>
        <v>-322101700.07999897</v>
      </c>
      <c r="I43" s="22">
        <f t="shared" si="1"/>
        <v>93.77938000275363</v>
      </c>
    </row>
    <row r="44" spans="1:9" ht="15.75">
      <c r="A44" s="23" t="s">
        <v>23</v>
      </c>
      <c r="B44" s="42" t="s">
        <v>10</v>
      </c>
      <c r="C44" s="31" t="s">
        <v>61</v>
      </c>
      <c r="D44" s="25">
        <v>1396326520.88</v>
      </c>
      <c r="E44" s="30">
        <f t="shared" si="2"/>
        <v>6.308922093545211</v>
      </c>
      <c r="F44" s="25">
        <v>1328847794.64</v>
      </c>
      <c r="G44" s="28">
        <f t="shared" si="3"/>
        <v>6.047215192892028</v>
      </c>
      <c r="H44" s="28">
        <f t="shared" si="0"/>
        <v>-67478726.24000001</v>
      </c>
      <c r="I44" s="28">
        <f t="shared" si="1"/>
        <v>95.16741068575614</v>
      </c>
    </row>
    <row r="45" spans="1:9" ht="15.75">
      <c r="A45" s="23" t="s">
        <v>23</v>
      </c>
      <c r="B45" s="42" t="s">
        <v>13</v>
      </c>
      <c r="C45" s="31" t="s">
        <v>62</v>
      </c>
      <c r="D45" s="25">
        <v>2887482865</v>
      </c>
      <c r="E45" s="30">
        <f t="shared" si="2"/>
        <v>13.046306984308348</v>
      </c>
      <c r="F45" s="25">
        <v>2700917669.34</v>
      </c>
      <c r="G45" s="28">
        <f t="shared" si="3"/>
        <v>12.291122001077769</v>
      </c>
      <c r="H45" s="28">
        <f t="shared" si="0"/>
        <v>-186565195.65999985</v>
      </c>
      <c r="I45" s="28">
        <f t="shared" si="1"/>
        <v>93.53882934089724</v>
      </c>
    </row>
    <row r="46" spans="1:9" ht="15.75">
      <c r="A46" s="23" t="s">
        <v>23</v>
      </c>
      <c r="B46" s="42" t="s">
        <v>17</v>
      </c>
      <c r="C46" s="31" t="s">
        <v>63</v>
      </c>
      <c r="D46" s="25">
        <v>615098012.15</v>
      </c>
      <c r="E46" s="30">
        <f t="shared" si="2"/>
        <v>2.7791532857968066</v>
      </c>
      <c r="F46" s="25">
        <v>558964136.63</v>
      </c>
      <c r="G46" s="28">
        <f t="shared" si="3"/>
        <v>2.5436896783400536</v>
      </c>
      <c r="H46" s="28">
        <f t="shared" si="0"/>
        <v>-56133875.51999998</v>
      </c>
      <c r="I46" s="28">
        <f t="shared" si="1"/>
        <v>90.87399497133947</v>
      </c>
    </row>
    <row r="47" spans="1:9" ht="30">
      <c r="A47" s="23" t="s">
        <v>23</v>
      </c>
      <c r="B47" s="42" t="s">
        <v>19</v>
      </c>
      <c r="C47" s="24" t="s">
        <v>64</v>
      </c>
      <c r="D47" s="25">
        <v>52188130.97</v>
      </c>
      <c r="E47" s="30">
        <f t="shared" si="2"/>
        <v>0.23579789366885467</v>
      </c>
      <c r="F47" s="25">
        <v>61457140.17</v>
      </c>
      <c r="G47" s="28">
        <f t="shared" si="3"/>
        <v>0.2796742811680714</v>
      </c>
      <c r="H47" s="28">
        <f t="shared" si="0"/>
        <v>9269009.200000003</v>
      </c>
      <c r="I47" s="28">
        <f t="shared" si="1"/>
        <v>117.7607609771046</v>
      </c>
    </row>
    <row r="48" spans="1:9" ht="15.75">
      <c r="A48" s="23" t="s">
        <v>23</v>
      </c>
      <c r="B48" s="23" t="s">
        <v>23</v>
      </c>
      <c r="C48" s="31" t="s">
        <v>65</v>
      </c>
      <c r="D48" s="25">
        <v>82539421.82</v>
      </c>
      <c r="E48" s="30">
        <f t="shared" si="2"/>
        <v>0.3729319569039378</v>
      </c>
      <c r="F48" s="25">
        <v>55714521.71</v>
      </c>
      <c r="G48" s="28">
        <f t="shared" si="3"/>
        <v>0.2535412283546737</v>
      </c>
      <c r="H48" s="28">
        <f t="shared" si="0"/>
        <v>-26824900.109999992</v>
      </c>
      <c r="I48" s="28">
        <f t="shared" si="1"/>
        <v>67.50049913300931</v>
      </c>
    </row>
    <row r="49" spans="1:9" ht="15.75">
      <c r="A49" s="23" t="s">
        <v>23</v>
      </c>
      <c r="B49" s="23" t="s">
        <v>35</v>
      </c>
      <c r="C49" s="31" t="s">
        <v>66</v>
      </c>
      <c r="D49" s="25">
        <v>144332843.75</v>
      </c>
      <c r="E49" s="30">
        <f t="shared" si="2"/>
        <v>0.652128748643054</v>
      </c>
      <c r="F49" s="25">
        <v>149964832</v>
      </c>
      <c r="G49" s="28">
        <f t="shared" si="3"/>
        <v>0.6824480682647194</v>
      </c>
      <c r="H49" s="28">
        <f t="shared" si="0"/>
        <v>5631988.25</v>
      </c>
      <c r="I49" s="28">
        <f t="shared" si="1"/>
        <v>103.90208361705615</v>
      </c>
    </row>
    <row r="50" spans="1:9" s="15" customFormat="1" ht="18.75" customHeight="1">
      <c r="A50" s="17" t="s">
        <v>46</v>
      </c>
      <c r="B50" s="17" t="s">
        <v>11</v>
      </c>
      <c r="C50" s="18" t="s">
        <v>67</v>
      </c>
      <c r="D50" s="19">
        <f>SUM(D51:D52)</f>
        <v>272373818.64</v>
      </c>
      <c r="E50" s="20">
        <f t="shared" si="2"/>
        <v>1.230647113282789</v>
      </c>
      <c r="F50" s="19">
        <f>SUM(F51:F52)</f>
        <v>471357885.79</v>
      </c>
      <c r="G50" s="22">
        <f t="shared" si="3"/>
        <v>2.145018097434522</v>
      </c>
      <c r="H50" s="22">
        <f t="shared" si="0"/>
        <v>198984067.15000004</v>
      </c>
      <c r="I50" s="22">
        <f t="shared" si="1"/>
        <v>173.0555044326782</v>
      </c>
    </row>
    <row r="51" spans="1:9" ht="15.75">
      <c r="A51" s="33" t="s">
        <v>46</v>
      </c>
      <c r="B51" s="42" t="s">
        <v>10</v>
      </c>
      <c r="C51" s="34" t="s">
        <v>68</v>
      </c>
      <c r="D51" s="35">
        <v>256121176.41</v>
      </c>
      <c r="E51" s="30">
        <f t="shared" si="2"/>
        <v>1.1572139641518024</v>
      </c>
      <c r="F51" s="35">
        <v>453511119.61</v>
      </c>
      <c r="G51" s="28">
        <f t="shared" si="3"/>
        <v>2.0638024487928917</v>
      </c>
      <c r="H51" s="28">
        <f t="shared" si="0"/>
        <v>197389943.20000002</v>
      </c>
      <c r="I51" s="28">
        <f t="shared" si="1"/>
        <v>177.0689663255401</v>
      </c>
    </row>
    <row r="52" spans="1:9" ht="30">
      <c r="A52" s="33" t="s">
        <v>46</v>
      </c>
      <c r="B52" s="23" t="s">
        <v>17</v>
      </c>
      <c r="C52" s="36" t="s">
        <v>69</v>
      </c>
      <c r="D52" s="35">
        <v>16252642.23</v>
      </c>
      <c r="E52" s="30">
        <f t="shared" si="2"/>
        <v>0.07343314913098672</v>
      </c>
      <c r="F52" s="35">
        <v>17846766.18</v>
      </c>
      <c r="G52" s="28">
        <f t="shared" si="3"/>
        <v>0.08121564864163038</v>
      </c>
      <c r="H52" s="28">
        <f t="shared" si="0"/>
        <v>1594123.9499999993</v>
      </c>
      <c r="I52" s="28">
        <f t="shared" si="1"/>
        <v>109.808398704904</v>
      </c>
    </row>
    <row r="53" spans="1:9" s="15" customFormat="1" ht="15.75">
      <c r="A53" s="17" t="s">
        <v>35</v>
      </c>
      <c r="B53" s="17" t="s">
        <v>11</v>
      </c>
      <c r="C53" s="18" t="s">
        <v>70</v>
      </c>
      <c r="D53" s="19">
        <f>SUM(D54:D59)</f>
        <v>3987172076.01</v>
      </c>
      <c r="E53" s="20">
        <f t="shared" si="2"/>
        <v>18.014953970259658</v>
      </c>
      <c r="F53" s="19">
        <f>SUM(F54:F59)</f>
        <v>4034518699.14</v>
      </c>
      <c r="G53" s="22">
        <f t="shared" si="3"/>
        <v>18.359967839699788</v>
      </c>
      <c r="H53" s="22">
        <f t="shared" si="0"/>
        <v>47346623.12999964</v>
      </c>
      <c r="I53" s="22">
        <f t="shared" si="1"/>
        <v>101.18747378411067</v>
      </c>
    </row>
    <row r="54" spans="1:9" ht="15.75">
      <c r="A54" s="33" t="s">
        <v>35</v>
      </c>
      <c r="B54" s="43" t="s">
        <v>10</v>
      </c>
      <c r="C54" s="36" t="s">
        <v>71</v>
      </c>
      <c r="D54" s="35">
        <v>688692553.56</v>
      </c>
      <c r="E54" s="30">
        <f t="shared" si="2"/>
        <v>3.1116702303100867</v>
      </c>
      <c r="F54" s="35">
        <v>404250492.87</v>
      </c>
      <c r="G54" s="28">
        <f t="shared" si="3"/>
        <v>1.8396310940033744</v>
      </c>
      <c r="H54" s="28">
        <f t="shared" si="0"/>
        <v>-284442060.68999994</v>
      </c>
      <c r="I54" s="28">
        <f t="shared" si="1"/>
        <v>58.69825233049817</v>
      </c>
    </row>
    <row r="55" spans="1:9" ht="15.75">
      <c r="A55" s="33" t="s">
        <v>35</v>
      </c>
      <c r="B55" s="37" t="s">
        <v>13</v>
      </c>
      <c r="C55" s="36" t="s">
        <v>72</v>
      </c>
      <c r="D55" s="35">
        <v>189357164.09</v>
      </c>
      <c r="E55" s="30">
        <f t="shared" si="2"/>
        <v>0.8555589099214236</v>
      </c>
      <c r="F55" s="35">
        <v>206172990.62</v>
      </c>
      <c r="G55" s="28">
        <f t="shared" si="3"/>
        <v>0.9382357003339231</v>
      </c>
      <c r="H55" s="28">
        <f t="shared" si="0"/>
        <v>16815826.53</v>
      </c>
      <c r="I55" s="28">
        <f t="shared" si="1"/>
        <v>108.88048076280208</v>
      </c>
    </row>
    <row r="56" spans="1:9" ht="15.75">
      <c r="A56" s="33" t="s">
        <v>35</v>
      </c>
      <c r="B56" s="37" t="s">
        <v>17</v>
      </c>
      <c r="C56" s="36" t="s">
        <v>73</v>
      </c>
      <c r="D56" s="35">
        <v>580000</v>
      </c>
      <c r="E56" s="30">
        <f t="shared" si="2"/>
        <v>0.002620572451742962</v>
      </c>
      <c r="F56" s="35">
        <v>10547943.41</v>
      </c>
      <c r="G56" s="28">
        <f t="shared" si="3"/>
        <v>0.04800074463004818</v>
      </c>
      <c r="H56" s="28">
        <f t="shared" si="0"/>
        <v>9967943.41</v>
      </c>
      <c r="I56" s="28">
        <f t="shared" si="1"/>
        <v>1818.610932758621</v>
      </c>
    </row>
    <row r="57" spans="1:9" ht="15.75">
      <c r="A57" s="33" t="s">
        <v>35</v>
      </c>
      <c r="B57" s="37" t="s">
        <v>19</v>
      </c>
      <c r="C57" s="36" t="s">
        <v>74</v>
      </c>
      <c r="D57" s="35">
        <v>54769668.52</v>
      </c>
      <c r="E57" s="30">
        <f t="shared" si="2"/>
        <v>0.2474618698527685</v>
      </c>
      <c r="F57" s="35">
        <v>55570111.48</v>
      </c>
      <c r="G57" s="28">
        <f t="shared" si="3"/>
        <v>0.25288405772882205</v>
      </c>
      <c r="H57" s="28">
        <f t="shared" si="0"/>
        <v>800442.9599999934</v>
      </c>
      <c r="I57" s="28">
        <f t="shared" si="1"/>
        <v>101.46147125157002</v>
      </c>
    </row>
    <row r="58" spans="1:9" ht="30">
      <c r="A58" s="33" t="s">
        <v>35</v>
      </c>
      <c r="B58" s="37" t="s">
        <v>21</v>
      </c>
      <c r="C58" s="36" t="s">
        <v>75</v>
      </c>
      <c r="D58" s="35">
        <v>38509970.34</v>
      </c>
      <c r="E58" s="30">
        <f t="shared" si="2"/>
        <v>0.17399684032834925</v>
      </c>
      <c r="F58" s="35">
        <v>31941151.12</v>
      </c>
      <c r="G58" s="28">
        <f t="shared" si="3"/>
        <v>0.1453552582247782</v>
      </c>
      <c r="H58" s="28">
        <f t="shared" si="0"/>
        <v>-6568819.2200000025</v>
      </c>
      <c r="I58" s="28">
        <f t="shared" si="1"/>
        <v>82.94254926190628</v>
      </c>
    </row>
    <row r="59" spans="1:9" ht="15.75">
      <c r="A59" s="33" t="s">
        <v>35</v>
      </c>
      <c r="B59" s="37" t="s">
        <v>35</v>
      </c>
      <c r="C59" s="36" t="s">
        <v>76</v>
      </c>
      <c r="D59" s="35">
        <v>3015262719.5</v>
      </c>
      <c r="E59" s="30">
        <f t="shared" si="2"/>
        <v>13.623645547395288</v>
      </c>
      <c r="F59" s="35">
        <v>3326036009.64</v>
      </c>
      <c r="G59" s="28">
        <f t="shared" si="3"/>
        <v>15.135860984778843</v>
      </c>
      <c r="H59" s="28">
        <f t="shared" si="0"/>
        <v>310773290.13999987</v>
      </c>
      <c r="I59" s="28">
        <f t="shared" si="1"/>
        <v>110.30667371470481</v>
      </c>
    </row>
    <row r="60" spans="1:9" s="15" customFormat="1" ht="15.75">
      <c r="A60" s="17" t="s">
        <v>25</v>
      </c>
      <c r="B60" s="17" t="s">
        <v>11</v>
      </c>
      <c r="C60" s="18" t="s">
        <v>77</v>
      </c>
      <c r="D60" s="19">
        <f>SUM(D61:D65)</f>
        <v>4465588635.400001</v>
      </c>
      <c r="E60" s="20">
        <f t="shared" si="2"/>
        <v>20.176549239216705</v>
      </c>
      <c r="F60" s="19">
        <f>SUM(F61:F65)</f>
        <v>4287571747.5800004</v>
      </c>
      <c r="G60" s="22">
        <f t="shared" si="3"/>
        <v>19.511541590513424</v>
      </c>
      <c r="H60" s="22">
        <f t="shared" si="0"/>
        <v>-178016887.82000017</v>
      </c>
      <c r="I60" s="22">
        <f t="shared" si="1"/>
        <v>96.01358516526109</v>
      </c>
    </row>
    <row r="61" spans="1:9" ht="15.75">
      <c r="A61" s="32" t="s">
        <v>25</v>
      </c>
      <c r="B61" s="32" t="s">
        <v>10</v>
      </c>
      <c r="C61" s="24" t="s">
        <v>78</v>
      </c>
      <c r="D61" s="25">
        <v>109755298.86</v>
      </c>
      <c r="E61" s="30">
        <f t="shared" si="2"/>
        <v>0.495899504526434</v>
      </c>
      <c r="F61" s="25">
        <v>79000416.24</v>
      </c>
      <c r="G61" s="28">
        <f t="shared" si="3"/>
        <v>0.3595088310777874</v>
      </c>
      <c r="H61" s="28">
        <f t="shared" si="0"/>
        <v>-30754882.620000005</v>
      </c>
      <c r="I61" s="28">
        <f t="shared" si="1"/>
        <v>71.97868081136579</v>
      </c>
    </row>
    <row r="62" spans="1:9" ht="15.75">
      <c r="A62" s="33" t="s">
        <v>25</v>
      </c>
      <c r="B62" s="33" t="s">
        <v>13</v>
      </c>
      <c r="C62" s="34" t="s">
        <v>79</v>
      </c>
      <c r="D62" s="35">
        <v>588912006.9</v>
      </c>
      <c r="E62" s="30">
        <f t="shared" si="2"/>
        <v>2.660838934108278</v>
      </c>
      <c r="F62" s="35">
        <v>583474048.08</v>
      </c>
      <c r="G62" s="28">
        <f t="shared" si="3"/>
        <v>2.655227440222732</v>
      </c>
      <c r="H62" s="28">
        <f t="shared" si="0"/>
        <v>-5437958.819999933</v>
      </c>
      <c r="I62" s="28">
        <f t="shared" si="1"/>
        <v>99.07660928011553</v>
      </c>
    </row>
    <row r="63" spans="1:9" ht="15.75">
      <c r="A63" s="33" t="s">
        <v>25</v>
      </c>
      <c r="B63" s="33" t="s">
        <v>15</v>
      </c>
      <c r="C63" s="34" t="s">
        <v>80</v>
      </c>
      <c r="D63" s="35">
        <v>3453552975.26</v>
      </c>
      <c r="E63" s="30">
        <f t="shared" si="2"/>
        <v>15.60394101310569</v>
      </c>
      <c r="F63" s="35">
        <v>2966524146.05</v>
      </c>
      <c r="G63" s="28">
        <f t="shared" si="3"/>
        <v>13.499822898027647</v>
      </c>
      <c r="H63" s="28">
        <f t="shared" si="0"/>
        <v>-487028829.21000004</v>
      </c>
      <c r="I63" s="28">
        <f t="shared" si="1"/>
        <v>85.89774551892218</v>
      </c>
    </row>
    <row r="64" spans="1:9" ht="15.75">
      <c r="A64" s="33" t="s">
        <v>25</v>
      </c>
      <c r="B64" s="33" t="s">
        <v>17</v>
      </c>
      <c r="C64" s="36" t="s">
        <v>81</v>
      </c>
      <c r="D64" s="35">
        <v>101193866.22</v>
      </c>
      <c r="E64" s="30">
        <f t="shared" si="2"/>
        <v>0.457216996726715</v>
      </c>
      <c r="F64" s="35">
        <v>464311265.67</v>
      </c>
      <c r="G64" s="28">
        <f t="shared" si="3"/>
        <v>2.1129508972479525</v>
      </c>
      <c r="H64" s="28">
        <f t="shared" si="0"/>
        <v>363117399.45000005</v>
      </c>
      <c r="I64" s="28">
        <f t="shared" si="1"/>
        <v>458.83340859866604</v>
      </c>
    </row>
    <row r="65" spans="1:9" ht="15.75">
      <c r="A65" s="33" t="s">
        <v>25</v>
      </c>
      <c r="B65" s="43" t="s">
        <v>21</v>
      </c>
      <c r="C65" s="34" t="s">
        <v>82</v>
      </c>
      <c r="D65" s="35">
        <v>212174488.16</v>
      </c>
      <c r="E65" s="30">
        <f t="shared" si="2"/>
        <v>0.958652790749585</v>
      </c>
      <c r="F65" s="35">
        <v>194261871.54</v>
      </c>
      <c r="G65" s="28">
        <f t="shared" si="3"/>
        <v>0.8840315239373059</v>
      </c>
      <c r="H65" s="28">
        <f t="shared" si="0"/>
        <v>-17912616.620000005</v>
      </c>
      <c r="I65" s="28">
        <f t="shared" si="1"/>
        <v>91.55760111626043</v>
      </c>
    </row>
    <row r="66" spans="1:9" s="44" customFormat="1" ht="14.25">
      <c r="A66" s="38" t="s">
        <v>83</v>
      </c>
      <c r="B66" s="38" t="s">
        <v>11</v>
      </c>
      <c r="C66" s="39" t="s">
        <v>84</v>
      </c>
      <c r="D66" s="40">
        <f>SUM(D67:D70)</f>
        <v>253069800.82</v>
      </c>
      <c r="E66" s="20">
        <f t="shared" si="2"/>
        <v>1.1434271524085697</v>
      </c>
      <c r="F66" s="40">
        <f>SUM(F67:F70)</f>
        <v>353296897.96</v>
      </c>
      <c r="G66" s="22">
        <f t="shared" si="3"/>
        <v>1.607755513884213</v>
      </c>
      <c r="H66" s="22">
        <f t="shared" si="0"/>
        <v>100227097.13999999</v>
      </c>
      <c r="I66" s="22">
        <f t="shared" si="1"/>
        <v>139.60452682036453</v>
      </c>
    </row>
    <row r="67" spans="1:9" ht="15.75">
      <c r="A67" s="33" t="s">
        <v>83</v>
      </c>
      <c r="B67" s="33" t="s">
        <v>10</v>
      </c>
      <c r="C67" s="34" t="s">
        <v>85</v>
      </c>
      <c r="D67" s="35">
        <v>48247841.19</v>
      </c>
      <c r="E67" s="30">
        <f t="shared" si="2"/>
        <v>0.21799476461824718</v>
      </c>
      <c r="F67" s="35">
        <v>20948750.55</v>
      </c>
      <c r="G67" s="28">
        <f t="shared" si="3"/>
        <v>0.09533191318753305</v>
      </c>
      <c r="H67" s="28">
        <f t="shared" si="0"/>
        <v>-27299090.639999997</v>
      </c>
      <c r="I67" s="28">
        <f t="shared" si="1"/>
        <v>43.41904224792944</v>
      </c>
    </row>
    <row r="68" spans="1:9" ht="15.75">
      <c r="A68" s="33" t="s">
        <v>83</v>
      </c>
      <c r="B68" s="33" t="s">
        <v>13</v>
      </c>
      <c r="C68" s="34" t="s">
        <v>86</v>
      </c>
      <c r="D68" s="35">
        <v>123965703.15</v>
      </c>
      <c r="E68" s="30">
        <f t="shared" si="2"/>
        <v>0.5601053562686823</v>
      </c>
      <c r="F68" s="35">
        <v>270614654.27</v>
      </c>
      <c r="G68" s="28">
        <f t="shared" si="3"/>
        <v>1.231491714341976</v>
      </c>
      <c r="H68" s="28">
        <f t="shared" si="0"/>
        <v>146648951.11999997</v>
      </c>
      <c r="I68" s="28">
        <f t="shared" si="1"/>
        <v>218.2980029101702</v>
      </c>
    </row>
    <row r="69" spans="1:9" ht="15.75">
      <c r="A69" s="33" t="s">
        <v>83</v>
      </c>
      <c r="B69" s="33" t="s">
        <v>15</v>
      </c>
      <c r="C69" s="34" t="s">
        <v>87</v>
      </c>
      <c r="D69" s="35">
        <v>67747536.31</v>
      </c>
      <c r="E69" s="30">
        <f t="shared" si="2"/>
        <v>0.3060988402197277</v>
      </c>
      <c r="F69" s="35">
        <v>49689087.89</v>
      </c>
      <c r="G69" s="28">
        <f t="shared" si="3"/>
        <v>0.22612116182256894</v>
      </c>
      <c r="H69" s="28">
        <f t="shared" si="0"/>
        <v>-18058448.42</v>
      </c>
      <c r="I69" s="28">
        <f t="shared" si="1"/>
        <v>73.34449427449593</v>
      </c>
    </row>
    <row r="70" spans="1:9" ht="30">
      <c r="A70" s="33" t="s">
        <v>83</v>
      </c>
      <c r="B70" s="33" t="s">
        <v>19</v>
      </c>
      <c r="C70" s="34" t="s">
        <v>88</v>
      </c>
      <c r="D70" s="35">
        <v>13108720.17</v>
      </c>
      <c r="E70" s="30">
        <f t="shared" si="2"/>
        <v>0.05922819130191262</v>
      </c>
      <c r="F70" s="35">
        <v>12044405.25</v>
      </c>
      <c r="G70" s="28">
        <f t="shared" si="3"/>
        <v>0.05481072453213528</v>
      </c>
      <c r="H70" s="28">
        <f t="shared" si="0"/>
        <v>-1064314.92</v>
      </c>
      <c r="I70" s="28">
        <f t="shared" si="1"/>
        <v>91.88086322541432</v>
      </c>
    </row>
    <row r="71" spans="1:9" s="44" customFormat="1" ht="14.25">
      <c r="A71" s="38" t="s">
        <v>27</v>
      </c>
      <c r="B71" s="38" t="s">
        <v>11</v>
      </c>
      <c r="C71" s="39" t="s">
        <v>89</v>
      </c>
      <c r="D71" s="40">
        <f>SUM(D72:D74)</f>
        <v>105816818.72999999</v>
      </c>
      <c r="E71" s="20">
        <f t="shared" si="2"/>
        <v>0.47810455188778733</v>
      </c>
      <c r="F71" s="40">
        <f>SUM(F72:F74)</f>
        <v>99395139.17</v>
      </c>
      <c r="G71" s="22">
        <f t="shared" si="3"/>
        <v>0.4523195192954936</v>
      </c>
      <c r="H71" s="22">
        <f aca="true" t="shared" si="4" ref="H71:H79">F71-D71</f>
        <v>-6421679.5599999875</v>
      </c>
      <c r="I71" s="22">
        <f aca="true" t="shared" si="5" ref="I71:I79">F71/D71*100</f>
        <v>93.93132430451779</v>
      </c>
    </row>
    <row r="72" spans="1:9" ht="15.75">
      <c r="A72" s="33" t="s">
        <v>27</v>
      </c>
      <c r="B72" s="33" t="s">
        <v>10</v>
      </c>
      <c r="C72" s="34" t="s">
        <v>90</v>
      </c>
      <c r="D72" s="35">
        <v>86830337.11</v>
      </c>
      <c r="E72" s="30">
        <f aca="true" t="shared" si="6" ref="E72:E79">D72/D$6*100</f>
        <v>0.39231929207934585</v>
      </c>
      <c r="F72" s="35">
        <v>76212496.27</v>
      </c>
      <c r="G72" s="28">
        <f aca="true" t="shared" si="7" ref="G72:G79">F72/F$6*100</f>
        <v>0.3468217859044021</v>
      </c>
      <c r="H72" s="28">
        <f t="shared" si="4"/>
        <v>-10617840.840000004</v>
      </c>
      <c r="I72" s="28">
        <f t="shared" si="5"/>
        <v>87.77173831935154</v>
      </c>
    </row>
    <row r="73" spans="1:9" ht="15.75">
      <c r="A73" s="33" t="s">
        <v>27</v>
      </c>
      <c r="B73" s="33" t="s">
        <v>13</v>
      </c>
      <c r="C73" s="34" t="s">
        <v>91</v>
      </c>
      <c r="D73" s="35">
        <v>18576020.02</v>
      </c>
      <c r="E73" s="30">
        <f t="shared" si="6"/>
        <v>0.08393070056454784</v>
      </c>
      <c r="F73" s="35">
        <v>19356062.11</v>
      </c>
      <c r="G73" s="28">
        <f t="shared" si="7"/>
        <v>0.08808403290300373</v>
      </c>
      <c r="H73" s="28">
        <f t="shared" si="4"/>
        <v>780042.0899999999</v>
      </c>
      <c r="I73" s="28">
        <f t="shared" si="5"/>
        <v>104.1991884653449</v>
      </c>
    </row>
    <row r="74" spans="1:9" ht="30">
      <c r="A74" s="33" t="s">
        <v>27</v>
      </c>
      <c r="B74" s="33" t="s">
        <v>17</v>
      </c>
      <c r="C74" s="34" t="s">
        <v>92</v>
      </c>
      <c r="D74" s="35">
        <v>410461.6</v>
      </c>
      <c r="E74" s="30">
        <f t="shared" si="6"/>
        <v>0.001854559243893688</v>
      </c>
      <c r="F74" s="35">
        <v>3826580.79</v>
      </c>
      <c r="G74" s="28">
        <f t="shared" si="7"/>
        <v>0.01741370048808766</v>
      </c>
      <c r="H74" s="28">
        <f t="shared" si="4"/>
        <v>3416119.19</v>
      </c>
      <c r="I74" s="28">
        <f t="shared" si="5"/>
        <v>932.2627963249182</v>
      </c>
    </row>
    <row r="75" spans="1:9" s="15" customFormat="1" ht="33.75" customHeight="1">
      <c r="A75" s="45" t="s">
        <v>29</v>
      </c>
      <c r="B75" s="45" t="s">
        <v>11</v>
      </c>
      <c r="C75" s="46" t="s">
        <v>93</v>
      </c>
      <c r="D75" s="40">
        <f>D76</f>
        <v>564406628.67</v>
      </c>
      <c r="E75" s="20">
        <f t="shared" si="6"/>
        <v>2.5501180390926232</v>
      </c>
      <c r="F75" s="40">
        <f>F76</f>
        <v>433566803.96</v>
      </c>
      <c r="G75" s="22">
        <f t="shared" si="7"/>
        <v>1.9730414383167534</v>
      </c>
      <c r="H75" s="22">
        <f t="shared" si="4"/>
        <v>-130839824.70999998</v>
      </c>
      <c r="I75" s="22">
        <f t="shared" si="5"/>
        <v>76.8181629938829</v>
      </c>
    </row>
    <row r="76" spans="1:9" ht="30">
      <c r="A76" s="33" t="s">
        <v>29</v>
      </c>
      <c r="B76" s="33" t="s">
        <v>10</v>
      </c>
      <c r="C76" s="34" t="s">
        <v>94</v>
      </c>
      <c r="D76" s="35">
        <v>564406628.67</v>
      </c>
      <c r="E76" s="30">
        <f t="shared" si="6"/>
        <v>2.5501180390926232</v>
      </c>
      <c r="F76" s="35">
        <v>433566803.96</v>
      </c>
      <c r="G76" s="28">
        <f t="shared" si="7"/>
        <v>1.9730414383167534</v>
      </c>
      <c r="H76" s="28">
        <f t="shared" si="4"/>
        <v>-130839824.70999998</v>
      </c>
      <c r="I76" s="28">
        <f t="shared" si="5"/>
        <v>76.8181629938829</v>
      </c>
    </row>
    <row r="77" spans="1:9" s="15" customFormat="1" ht="45.75" customHeight="1">
      <c r="A77" s="17" t="s">
        <v>38</v>
      </c>
      <c r="B77" s="17" t="s">
        <v>11</v>
      </c>
      <c r="C77" s="18" t="s">
        <v>95</v>
      </c>
      <c r="D77" s="40">
        <f>SUM(D78:D79)</f>
        <v>513710820.8</v>
      </c>
      <c r="E77" s="20">
        <f t="shared" si="6"/>
        <v>2.321062801984044</v>
      </c>
      <c r="F77" s="40">
        <f>SUM(F78:F79)</f>
        <v>364080056.39</v>
      </c>
      <c r="G77" s="22">
        <f t="shared" si="7"/>
        <v>1.6568266563794478</v>
      </c>
      <c r="H77" s="22">
        <f t="shared" si="4"/>
        <v>-149630764.41000003</v>
      </c>
      <c r="I77" s="22">
        <f t="shared" si="5"/>
        <v>70.87256908916567</v>
      </c>
    </row>
    <row r="78" spans="1:9" ht="45">
      <c r="A78" s="23" t="s">
        <v>38</v>
      </c>
      <c r="B78" s="43" t="s">
        <v>10</v>
      </c>
      <c r="C78" s="24" t="s">
        <v>96</v>
      </c>
      <c r="D78" s="25">
        <v>136534501</v>
      </c>
      <c r="E78" s="30">
        <f t="shared" si="6"/>
        <v>0.6168940552294343</v>
      </c>
      <c r="F78" s="25">
        <v>99289791</v>
      </c>
      <c r="G78" s="28">
        <f t="shared" si="7"/>
        <v>0.45184010919545275</v>
      </c>
      <c r="H78" s="28">
        <f t="shared" si="4"/>
        <v>-37244710</v>
      </c>
      <c r="I78" s="28">
        <f t="shared" si="5"/>
        <v>72.72139296132923</v>
      </c>
    </row>
    <row r="79" spans="1:9" ht="30">
      <c r="A79" s="47">
        <v>14</v>
      </c>
      <c r="B79" s="48" t="s">
        <v>15</v>
      </c>
      <c r="C79" s="49" t="s">
        <v>97</v>
      </c>
      <c r="D79" s="28">
        <v>377176319.8</v>
      </c>
      <c r="E79" s="30">
        <f t="shared" si="6"/>
        <v>1.7041687467546096</v>
      </c>
      <c r="F79" s="28">
        <v>264790265.39</v>
      </c>
      <c r="G79" s="28">
        <f t="shared" si="7"/>
        <v>1.2049865471839951</v>
      </c>
      <c r="H79" s="28">
        <f t="shared" si="4"/>
        <v>-112386054.41000003</v>
      </c>
      <c r="I79" s="28">
        <f t="shared" si="5"/>
        <v>70.20331115442417</v>
      </c>
    </row>
    <row r="80" ht="15.75">
      <c r="F80" s="50"/>
    </row>
  </sheetData>
  <sheetProtection/>
  <mergeCells count="9">
    <mergeCell ref="A2:I2"/>
    <mergeCell ref="H3:I3"/>
    <mergeCell ref="A4:A5"/>
    <mergeCell ref="B4:B5"/>
    <mergeCell ref="C4:C5"/>
    <mergeCell ref="D4:E4"/>
    <mergeCell ref="F4:G4"/>
    <mergeCell ref="H4:H5"/>
    <mergeCell ref="I4:I5"/>
  </mergeCells>
  <printOptions horizontalCentered="1"/>
  <pageMargins left="0.1968503937007874" right="0.1968503937007874" top="0.3937007874015748" bottom="0.3937007874015748" header="0" footer="0.11811023622047245"/>
  <pageSetup fitToHeight="0" fitToWidth="1" horizontalDpi="600" verticalDpi="600" orientation="landscape" paperSize="9" scale="9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Klimova EV.</dc:creator>
  <cp:keywords/>
  <dc:description/>
  <cp:lastModifiedBy>Lobach IA.</cp:lastModifiedBy>
  <cp:lastPrinted>2016-09-23T12:48:44Z</cp:lastPrinted>
  <dcterms:created xsi:type="dcterms:W3CDTF">2016-09-06T13:09:21Z</dcterms:created>
  <dcterms:modified xsi:type="dcterms:W3CDTF">2016-09-23T12:51:05Z</dcterms:modified>
  <cp:category/>
  <cp:version/>
  <cp:contentType/>
  <cp:contentStatus/>
</cp:coreProperties>
</file>